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베트남업무\작업폴더\신청서 개정\"/>
    </mc:Choice>
  </mc:AlternateContent>
  <workbookProtection workbookPassword="E927" lockStructure="1"/>
  <bookViews>
    <workbookView xWindow="0" yWindow="0" windowWidth="23040" windowHeight="10188"/>
  </bookViews>
  <sheets>
    <sheet name="Application form" sheetId="1" r:id="rId1"/>
    <sheet name="RF Function List" sheetId="2" r:id="rId2"/>
  </sheets>
  <definedNames>
    <definedName name="_xlnm.Print_Area" localSheetId="0">'Application form'!$A$1:$AH$50</definedName>
    <definedName name="_xlnm.Print_Area" localSheetId="1">'RF Function List'!$A$1:$AH$54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0" i="1" l="1"/>
  <c r="E40" i="1" l="1"/>
  <c r="A39" i="1"/>
  <c r="A4" i="1"/>
  <c r="E26" i="1"/>
  <c r="E23" i="1"/>
  <c r="E21" i="1"/>
  <c r="E8" i="1"/>
  <c r="Z25" i="1"/>
  <c r="O25" i="1"/>
  <c r="S28" i="1"/>
  <c r="AD28" i="1"/>
  <c r="H41" i="1"/>
  <c r="S41" i="1"/>
  <c r="AA41" i="1"/>
  <c r="A42" i="1"/>
  <c r="A41" i="1"/>
  <c r="R39" i="1"/>
  <c r="G39" i="1"/>
  <c r="AE38" i="1"/>
  <c r="T37" i="1"/>
  <c r="X36" i="1"/>
  <c r="I36" i="1"/>
  <c r="I33" i="1"/>
  <c r="AE33" i="1"/>
  <c r="A27" i="1"/>
  <c r="E33" i="1"/>
  <c r="E32" i="1"/>
  <c r="E31" i="1"/>
  <c r="K30" i="1"/>
  <c r="E30" i="1"/>
  <c r="W29" i="1"/>
  <c r="K29" i="1"/>
  <c r="K28" i="1"/>
  <c r="E28" i="1"/>
  <c r="S27" i="1"/>
  <c r="K27" i="1"/>
  <c r="E27" i="1"/>
  <c r="I25" i="1"/>
  <c r="I23" i="1"/>
  <c r="AF46" i="1"/>
  <c r="AB46" i="1"/>
  <c r="W46" i="1"/>
  <c r="S47" i="1"/>
  <c r="V18" i="1" l="1"/>
  <c r="A18" i="1"/>
  <c r="E20" i="1"/>
  <c r="E18" i="1"/>
  <c r="AE47" i="1" l="1"/>
  <c r="V10" i="1"/>
  <c r="E16" i="1"/>
  <c r="E14" i="1"/>
  <c r="A14" i="1"/>
  <c r="E12" i="1"/>
  <c r="A10" i="1"/>
  <c r="E10" i="1"/>
  <c r="V9" i="1"/>
  <c r="V8" i="1"/>
  <c r="I9" i="1"/>
  <c r="I8" i="1"/>
  <c r="E6" i="1"/>
  <c r="E4" i="1"/>
</calcChain>
</file>

<file path=xl/sharedStrings.xml><?xml version="1.0" encoding="utf-8"?>
<sst xmlns="http://schemas.openxmlformats.org/spreadsheetml/2006/main" count="78" uniqueCount="32">
  <si>
    <t>English version</t>
    <phoneticPr fontId="1" type="noConversion"/>
  </si>
  <si>
    <t>Business 
registration No.</t>
    <phoneticPr fontId="1" type="noConversion"/>
  </si>
  <si>
    <t>Application Sheet</t>
    <phoneticPr fontId="1" type="noConversion"/>
  </si>
  <si>
    <t>DT&amp;C VINA JSC.</t>
    <phoneticPr fontId="1" type="noConversion"/>
  </si>
  <si>
    <t>Hz</t>
    <phoneticPr fontId="1" type="noConversion"/>
  </si>
  <si>
    <t>A</t>
    <phoneticPr fontId="1" type="noConversion"/>
  </si>
  <si>
    <t xml:space="preserve">  V</t>
    <phoneticPr fontId="1" type="noConversion"/>
  </si>
  <si>
    <t xml:space="preserve"> W</t>
    <phoneticPr fontId="1" type="noConversion"/>
  </si>
  <si>
    <t xml:space="preserve"> A</t>
    <phoneticPr fontId="1" type="noConversion"/>
  </si>
  <si>
    <t xml:space="preserve"> MHz (Max)</t>
    <phoneticPr fontId="1" type="noConversion"/>
  </si>
  <si>
    <t>(  )</t>
    <phoneticPr fontId="1" type="noConversion"/>
  </si>
  <si>
    <t>EMC</t>
    <phoneticPr fontId="1" type="noConversion"/>
  </si>
  <si>
    <t>Auto-EMC</t>
    <phoneticPr fontId="1" type="noConversion"/>
  </si>
  <si>
    <t xml:space="preserve"> (  )</t>
    <phoneticPr fontId="1" type="noConversion"/>
  </si>
  <si>
    <t>RF (Telecom)</t>
    <phoneticPr fontId="1" type="noConversion"/>
  </si>
  <si>
    <r>
      <t xml:space="preserve">CE </t>
    </r>
    <r>
      <rPr>
        <b/>
        <sz val="9"/>
        <color theme="1"/>
        <rFont val="Arial"/>
        <family val="2"/>
      </rPr>
      <t xml:space="preserve">[ </t>
    </r>
    <r>
      <rPr>
        <sz val="9"/>
        <color theme="1"/>
        <rFont val="Arial"/>
        <family val="2"/>
      </rPr>
      <t xml:space="preserve">(  ) DoC, (  ) CoC </t>
    </r>
    <r>
      <rPr>
        <b/>
        <sz val="9"/>
        <color theme="1"/>
        <rFont val="Arial"/>
        <family val="2"/>
      </rPr>
      <t>]</t>
    </r>
    <phoneticPr fontId="1" type="noConversion"/>
  </si>
  <si>
    <t>CR</t>
    <phoneticPr fontId="1" type="noConversion"/>
  </si>
  <si>
    <t>CB</t>
    <phoneticPr fontId="1" type="noConversion"/>
  </si>
  <si>
    <t>VNEEP</t>
    <phoneticPr fontId="1" type="noConversion"/>
  </si>
  <si>
    <t>EU-ErP</t>
    <phoneticPr fontId="1" type="noConversion"/>
  </si>
  <si>
    <t>E-Mark</t>
    <phoneticPr fontId="1" type="noConversion"/>
  </si>
  <si>
    <t>KC</t>
    <phoneticPr fontId="1" type="noConversion"/>
  </si>
  <si>
    <t>Other (          )</t>
    <phoneticPr fontId="1" type="noConversion"/>
  </si>
  <si>
    <t>(                  )</t>
    <phoneticPr fontId="1" type="noConversion"/>
  </si>
  <si>
    <t>(      )</t>
    <phoneticPr fontId="1" type="noConversion"/>
  </si>
  <si>
    <t>(                 )</t>
    <phoneticPr fontId="1" type="noConversion"/>
  </si>
  <si>
    <t>(           )</t>
    <phoneticPr fontId="1" type="noConversion"/>
  </si>
  <si>
    <t>AC</t>
    <phoneticPr fontId="1" type="noConversion"/>
  </si>
  <si>
    <t>DC</t>
    <phoneticPr fontId="1" type="noConversion"/>
  </si>
  <si>
    <t>V</t>
    <phoneticPr fontId="1" type="noConversion"/>
  </si>
  <si>
    <t>Hz</t>
    <phoneticPr fontId="1" type="noConversion"/>
  </si>
  <si>
    <t>Please mark with an "x" where a check mark is required./ Vui lòng đánh dấu "x" ở vị trí  yêu cầu  phải kiểm tra.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</si>
</sst>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9"/>
      <color theme="0" tint="-0.3499862666707357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0" tint="-0.499984740745262"/>
      <name val="Arial"/>
      <family val="2"/>
    </font>
    <font>
      <i/>
      <sz val="9"/>
      <color rgb="FF000066"/>
      <name val="Times New Roman"/>
      <family val="1"/>
    </font>
    <font>
      <i/>
      <sz val="9"/>
      <color rgb="FF00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Border="1" applyAlignment="1" applyProtection="1">
      <alignment horizontal="center" vertical="center" wrapText="1" shrinkToFit="1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horizontal="center" vertical="center" wrapText="1" shrinkToFit="1"/>
    </xf>
    <xf numFmtId="0" fontId="4" fillId="0" borderId="17" xfId="0" applyFont="1" applyFill="1" applyBorder="1" applyAlignment="1" applyProtection="1">
      <alignment horizontal="center" vertical="center" wrapText="1" shrinkToFit="1"/>
    </xf>
    <xf numFmtId="0" fontId="4" fillId="0" borderId="9" xfId="0" applyFont="1" applyFill="1" applyBorder="1" applyAlignment="1" applyProtection="1">
      <alignment horizontal="center" vertical="center" wrapText="1" shrinkToFit="1"/>
    </xf>
    <xf numFmtId="0" fontId="4" fillId="0" borderId="18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 shrinkToFit="1"/>
    </xf>
    <xf numFmtId="49" fontId="4" fillId="3" borderId="15" xfId="0" applyNumberFormat="1" applyFont="1" applyFill="1" applyBorder="1" applyAlignment="1" applyProtection="1">
      <alignment horizontal="right" vertical="center" wrapText="1"/>
    </xf>
    <xf numFmtId="49" fontId="4" fillId="3" borderId="8" xfId="0" applyNumberFormat="1" applyFont="1" applyFill="1" applyBorder="1" applyAlignment="1" applyProtection="1">
      <alignment horizontal="right" vertical="center" wrapText="1"/>
    </xf>
    <xf numFmtId="49" fontId="4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4" xfId="0" applyFont="1" applyFill="1" applyBorder="1" applyAlignment="1" applyProtection="1">
      <alignment horizontal="center" vertical="center" wrapText="1" shrinkToFit="1"/>
    </xf>
    <xf numFmtId="0" fontId="4" fillId="3" borderId="14" xfId="0" applyFont="1" applyFill="1" applyBorder="1" applyAlignment="1" applyProtection="1">
      <alignment horizontal="center" vertical="center" wrapText="1" shrinkToFit="1"/>
    </xf>
    <xf numFmtId="0" fontId="4" fillId="3" borderId="16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11" xfId="0" applyFont="1" applyFill="1" applyBorder="1" applyAlignment="1" applyProtection="1">
      <alignment horizontal="center" vertical="center" wrapText="1" shrinkToFi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left" vertical="top" wrapText="1"/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4" borderId="12" xfId="0" quotePrefix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I$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0</xdr:colOff>
          <xdr:row>1</xdr:row>
          <xdr:rowOff>7620</xdr:rowOff>
        </xdr:from>
        <xdr:to>
          <xdr:col>29</xdr:col>
          <xdr:colOff>106680</xdr:colOff>
          <xdr:row>2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tabSelected="1" view="pageBreakPreview" zoomScale="130" zoomScaleNormal="110" zoomScaleSheetLayoutView="130" workbookViewId="0">
      <selection activeCell="AL5" sqref="AL5"/>
    </sheetView>
  </sheetViews>
  <sheetFormatPr defaultColWidth="2.59765625" defaultRowHeight="15" customHeight="1" x14ac:dyDescent="0.4"/>
  <cols>
    <col min="1" max="7" width="2.59765625" style="3"/>
    <col min="8" max="8" width="3.3984375" style="3" customWidth="1"/>
    <col min="9" max="11" width="2.59765625" style="3"/>
    <col min="12" max="13" width="2.3984375" style="3" customWidth="1"/>
    <col min="14" max="14" width="2.59765625" style="3"/>
    <col min="15" max="15" width="2.19921875" style="3" customWidth="1"/>
    <col min="16" max="16" width="2.3984375" style="3" customWidth="1"/>
    <col min="17" max="17" width="2.59765625" style="3"/>
    <col min="18" max="18" width="2.69921875" style="3" customWidth="1"/>
    <col min="19" max="19" width="2.59765625" style="3"/>
    <col min="20" max="20" width="3" style="3" customWidth="1"/>
    <col min="21" max="21" width="3.09765625" style="3" customWidth="1"/>
    <col min="22" max="22" width="2.59765625" style="3" customWidth="1"/>
    <col min="23" max="23" width="2.19921875" style="3" customWidth="1"/>
    <col min="24" max="24" width="2.3984375" style="3" customWidth="1"/>
    <col min="25" max="25" width="3" style="3" customWidth="1"/>
    <col min="26" max="26" width="2.59765625" style="3"/>
    <col min="27" max="27" width="2.19921875" style="3" customWidth="1"/>
    <col min="28" max="28" width="4.59765625" style="3" customWidth="1"/>
    <col min="29" max="29" width="2.59765625" style="3" customWidth="1"/>
    <col min="30" max="30" width="2.19921875" style="3" customWidth="1"/>
    <col min="31" max="32" width="2.59765625" style="3" customWidth="1"/>
    <col min="33" max="33" width="2.59765625" style="3"/>
    <col min="34" max="34" width="3.19921875" style="3" customWidth="1"/>
    <col min="35" max="35" width="2.59765625" style="3" customWidth="1"/>
    <col min="36" max="37" width="2.59765625" style="3"/>
    <col min="38" max="38" width="10.69921875" style="3" customWidth="1"/>
    <col min="39" max="39" width="10.796875" style="3" customWidth="1"/>
    <col min="40" max="40" width="11.69921875" style="3" customWidth="1"/>
    <col min="41" max="41" width="8.59765625" style="3" customWidth="1"/>
    <col min="42" max="42" width="9.3984375" style="3" customWidth="1"/>
    <col min="43" max="16384" width="2.59765625" style="3"/>
  </cols>
  <sheetData>
    <row r="1" spans="1:36" ht="15" customHeight="1" x14ac:dyDescent="0.4">
      <c r="L1" s="74" t="s">
        <v>2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36" ht="15" customHeight="1" x14ac:dyDescent="0.4"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AD2" s="42" t="s">
        <v>0</v>
      </c>
      <c r="AE2" s="42"/>
      <c r="AF2" s="42"/>
      <c r="AG2" s="42"/>
      <c r="AH2" s="42"/>
      <c r="AI2" s="22" t="b">
        <v>1</v>
      </c>
      <c r="AJ2" s="22"/>
    </row>
    <row r="3" spans="1:36" ht="15" customHeight="1" x14ac:dyDescent="0.4">
      <c r="A3" s="129" t="s">
        <v>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6" ht="15" customHeight="1" x14ac:dyDescent="0.4">
      <c r="A4" s="44" t="str">
        <f>IF($AI$2=TRUE,"Applicant","Người đăng
kí")</f>
        <v>Applicant</v>
      </c>
      <c r="B4" s="44"/>
      <c r="C4" s="44"/>
      <c r="D4" s="44"/>
      <c r="E4" s="44" t="str">
        <f>IF($AI$2=TRUE,"Company Name","Tên công ty")</f>
        <v>Company Name</v>
      </c>
      <c r="F4" s="44"/>
      <c r="G4" s="44"/>
      <c r="H4" s="4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5" t="s">
        <v>1</v>
      </c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</row>
    <row r="5" spans="1:36" ht="15" customHeight="1" x14ac:dyDescent="0.4">
      <c r="A5" s="44"/>
      <c r="B5" s="44"/>
      <c r="C5" s="44"/>
      <c r="D5" s="44"/>
      <c r="E5" s="44"/>
      <c r="F5" s="44"/>
      <c r="G5" s="44"/>
      <c r="H5" s="4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</row>
    <row r="6" spans="1:36" ht="15" customHeight="1" x14ac:dyDescent="0.4">
      <c r="A6" s="44"/>
      <c r="B6" s="44"/>
      <c r="C6" s="44"/>
      <c r="D6" s="44"/>
      <c r="E6" s="44" t="str">
        <f>IF($AI$2=TRUE,"Address","Địa chỉ")</f>
        <v>Address</v>
      </c>
      <c r="F6" s="44"/>
      <c r="G6" s="44"/>
      <c r="H6" s="4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6" ht="15" customHeight="1" x14ac:dyDescent="0.4">
      <c r="A7" s="44"/>
      <c r="B7" s="44"/>
      <c r="C7" s="44"/>
      <c r="D7" s="44"/>
      <c r="E7" s="44"/>
      <c r="F7" s="44"/>
      <c r="G7" s="44"/>
      <c r="H7" s="4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6" ht="22.2" customHeight="1" x14ac:dyDescent="0.4">
      <c r="A8" s="44"/>
      <c r="B8" s="44"/>
      <c r="C8" s="44"/>
      <c r="D8" s="44"/>
      <c r="E8" s="44" t="str">
        <f>IF($AI$2=TRUE,"Contact Person","Người phụ 
trách")</f>
        <v>Contact Person</v>
      </c>
      <c r="F8" s="44"/>
      <c r="G8" s="44"/>
      <c r="H8" s="44"/>
      <c r="I8" s="45" t="str">
        <f>IF($AI$2=TRUE,"Name","Họ tên")</f>
        <v>Name</v>
      </c>
      <c r="J8" s="45"/>
      <c r="K8" s="45"/>
      <c r="L8" s="45"/>
      <c r="M8" s="46"/>
      <c r="N8" s="46"/>
      <c r="O8" s="46"/>
      <c r="P8" s="46"/>
      <c r="Q8" s="46"/>
      <c r="R8" s="46"/>
      <c r="S8" s="46"/>
      <c r="T8" s="46"/>
      <c r="U8" s="46"/>
      <c r="V8" s="45" t="str">
        <f>IF($AI$2=TRUE,"E-mail","Email")</f>
        <v>E-mail</v>
      </c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</row>
    <row r="9" spans="1:36" ht="24" customHeight="1" x14ac:dyDescent="0.4">
      <c r="A9" s="44"/>
      <c r="B9" s="44"/>
      <c r="C9" s="44"/>
      <c r="D9" s="44"/>
      <c r="E9" s="44"/>
      <c r="F9" s="44"/>
      <c r="G9" s="44"/>
      <c r="H9" s="44"/>
      <c r="I9" s="45" t="str">
        <f>IF($AI$2=TRUE,"Tel.","Điện thoại")</f>
        <v>Tel.</v>
      </c>
      <c r="J9" s="45"/>
      <c r="K9" s="45"/>
      <c r="L9" s="45"/>
      <c r="M9" s="131"/>
      <c r="N9" s="46"/>
      <c r="O9" s="46"/>
      <c r="P9" s="46"/>
      <c r="Q9" s="46"/>
      <c r="R9" s="46"/>
      <c r="S9" s="46"/>
      <c r="T9" s="46"/>
      <c r="U9" s="46"/>
      <c r="V9" s="45" t="str">
        <f>IF($AI$2=TRUE,"Cellular phone","Điện thoại cố định(C.P)")</f>
        <v>Cellular phone</v>
      </c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</row>
    <row r="10" spans="1:36" ht="15" customHeight="1" x14ac:dyDescent="0.4">
      <c r="A10" s="44" t="str">
        <f>IF($AI$2=TRUE,"Manufacturer","Nhà sản xuất")</f>
        <v>Manufacturer</v>
      </c>
      <c r="B10" s="44"/>
      <c r="C10" s="44"/>
      <c r="D10" s="44"/>
      <c r="E10" s="44" t="str">
        <f>IF($AI$2=TRUE,"Company Name","Tên công ty")</f>
        <v>Company Name</v>
      </c>
      <c r="F10" s="44"/>
      <c r="G10" s="44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5" t="str">
        <f>IF($AI$2=TRUE,"Country of origin","Nước sản xuất")</f>
        <v>Country of origin</v>
      </c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</row>
    <row r="11" spans="1:36" ht="15" customHeight="1" x14ac:dyDescent="0.4">
      <c r="A11" s="44"/>
      <c r="B11" s="44"/>
      <c r="C11" s="44"/>
      <c r="D11" s="44"/>
      <c r="E11" s="44"/>
      <c r="F11" s="44"/>
      <c r="G11" s="44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</row>
    <row r="12" spans="1:36" ht="15" customHeight="1" x14ac:dyDescent="0.4">
      <c r="A12" s="44"/>
      <c r="B12" s="44"/>
      <c r="C12" s="44"/>
      <c r="D12" s="44"/>
      <c r="E12" s="44" t="str">
        <f>IF($AI$2=TRUE,"Address","Địa chỉ")</f>
        <v>Address</v>
      </c>
      <c r="F12" s="44"/>
      <c r="G12" s="44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6" ht="15" customHeight="1" x14ac:dyDescent="0.4">
      <c r="A13" s="44"/>
      <c r="B13" s="44"/>
      <c r="C13" s="44"/>
      <c r="D13" s="44"/>
      <c r="E13" s="44"/>
      <c r="F13" s="44"/>
      <c r="G13" s="44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6" ht="15" customHeight="1" x14ac:dyDescent="0.4">
      <c r="A14" s="44" t="str">
        <f>IF($AI$2=TRUE,"Factory","Nhà xưởng sản xuất")</f>
        <v>Factory</v>
      </c>
      <c r="B14" s="44"/>
      <c r="C14" s="44"/>
      <c r="D14" s="44"/>
      <c r="E14" s="44" t="str">
        <f>IF($AI$2=TRUE,"Company Name","Tên công ty")</f>
        <v>Company Name</v>
      </c>
      <c r="F14" s="44"/>
      <c r="G14" s="44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6" ht="15" customHeight="1" x14ac:dyDescent="0.4">
      <c r="A15" s="44"/>
      <c r="B15" s="44"/>
      <c r="C15" s="44"/>
      <c r="D15" s="44"/>
      <c r="E15" s="44"/>
      <c r="F15" s="44"/>
      <c r="G15" s="44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6" ht="15" customHeight="1" x14ac:dyDescent="0.4">
      <c r="A16" s="44"/>
      <c r="B16" s="44"/>
      <c r="C16" s="44"/>
      <c r="D16" s="44"/>
      <c r="E16" s="44" t="str">
        <f>IF($AI$2=TRUE,"Address","Địa chỉ")</f>
        <v>Address</v>
      </c>
      <c r="F16" s="44"/>
      <c r="G16" s="44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15" customHeight="1" x14ac:dyDescent="0.4">
      <c r="A17" s="44"/>
      <c r="B17" s="44"/>
      <c r="C17" s="44"/>
      <c r="D17" s="44"/>
      <c r="E17" s="44"/>
      <c r="F17" s="44"/>
      <c r="G17" s="44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ht="15" customHeight="1" x14ac:dyDescent="0.4">
      <c r="A18" s="24" t="str">
        <f>IF($AI$2=TRUE,"Product","Sản phẩm")</f>
        <v>Product</v>
      </c>
      <c r="B18" s="25"/>
      <c r="C18" s="25"/>
      <c r="D18" s="26"/>
      <c r="E18" s="24" t="str">
        <f>IF($AI$2=TRUE,"Product Name","Tên sản phẩm")</f>
        <v>Product Name</v>
      </c>
      <c r="F18" s="25"/>
      <c r="G18" s="25"/>
      <c r="H18" s="25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6" t="str">
        <f>IF($AI$2=TRUE,"Certification No (if any)","Số chứng chỉ (nếu có)")</f>
        <v>Certification No (if any)</v>
      </c>
      <c r="W18" s="37"/>
      <c r="X18" s="37"/>
      <c r="Y18" s="38"/>
      <c r="Z18" s="36"/>
      <c r="AA18" s="37"/>
      <c r="AB18" s="37"/>
      <c r="AC18" s="37"/>
      <c r="AD18" s="37"/>
      <c r="AE18" s="37"/>
      <c r="AF18" s="37"/>
      <c r="AG18" s="37"/>
      <c r="AH18" s="38"/>
    </row>
    <row r="19" spans="1:34" ht="15" customHeight="1" x14ac:dyDescent="0.4">
      <c r="A19" s="47"/>
      <c r="B19" s="48"/>
      <c r="C19" s="48"/>
      <c r="D19" s="49"/>
      <c r="E19" s="47"/>
      <c r="F19" s="48"/>
      <c r="G19" s="48"/>
      <c r="H19" s="48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9"/>
      <c r="W19" s="40"/>
      <c r="X19" s="40"/>
      <c r="Y19" s="41"/>
      <c r="Z19" s="39"/>
      <c r="AA19" s="40"/>
      <c r="AB19" s="40"/>
      <c r="AC19" s="40"/>
      <c r="AD19" s="40"/>
      <c r="AE19" s="40"/>
      <c r="AF19" s="40"/>
      <c r="AG19" s="40"/>
      <c r="AH19" s="41"/>
    </row>
    <row r="20" spans="1:34" ht="20.399999999999999" customHeight="1" x14ac:dyDescent="0.4">
      <c r="A20" s="47"/>
      <c r="B20" s="48"/>
      <c r="C20" s="48"/>
      <c r="D20" s="49"/>
      <c r="E20" s="57" t="str">
        <f>IF($AI$2=TRUE,"Model No","Số model")</f>
        <v>Model No</v>
      </c>
      <c r="F20" s="58"/>
      <c r="G20" s="58"/>
      <c r="H20" s="58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</row>
    <row r="21" spans="1:34" ht="15" customHeight="1" x14ac:dyDescent="0.4">
      <c r="A21" s="47"/>
      <c r="B21" s="48"/>
      <c r="C21" s="48"/>
      <c r="D21" s="49"/>
      <c r="E21" s="47" t="str">
        <f>IF($AI$2=TRUE,"Derived Model No","Số model 
phái sinh")</f>
        <v>Derived Model No</v>
      </c>
      <c r="F21" s="48"/>
      <c r="G21" s="48"/>
      <c r="H21" s="48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4" ht="15" customHeight="1" x14ac:dyDescent="0.4">
      <c r="A22" s="47"/>
      <c r="B22" s="48"/>
      <c r="C22" s="48"/>
      <c r="D22" s="49"/>
      <c r="E22" s="47"/>
      <c r="F22" s="48"/>
      <c r="G22" s="48"/>
      <c r="H22" s="48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53"/>
    </row>
    <row r="23" spans="1:34" ht="16.05" customHeight="1" x14ac:dyDescent="0.4">
      <c r="A23" s="47"/>
      <c r="B23" s="48"/>
      <c r="C23" s="48"/>
      <c r="D23" s="49"/>
      <c r="E23" s="62" t="str">
        <f>IF($AI$2=TRUE,"Rated input","Đầu vào danh 
định")</f>
        <v>Rated input</v>
      </c>
      <c r="F23" s="63"/>
      <c r="G23" s="63"/>
      <c r="H23" s="63"/>
      <c r="I23" s="77" t="str">
        <f>IF($AI$2=TRUE,"Nature of power input","Đặc tính của nguồn đầu vào")</f>
        <v>Nature of power input</v>
      </c>
      <c r="J23" s="77"/>
      <c r="K23" s="77"/>
      <c r="L23" s="77"/>
      <c r="M23" s="77"/>
      <c r="N23" s="77"/>
      <c r="O23" s="77"/>
      <c r="P23" s="77"/>
      <c r="Q23" s="76" t="s">
        <v>10</v>
      </c>
      <c r="R23" s="23"/>
      <c r="S23" s="75" t="s">
        <v>28</v>
      </c>
      <c r="T23" s="75"/>
      <c r="U23" s="75"/>
      <c r="V23" s="23" t="s">
        <v>10</v>
      </c>
      <c r="W23" s="23"/>
      <c r="X23" s="75" t="s">
        <v>27</v>
      </c>
      <c r="Y23" s="75"/>
      <c r="Z23" s="7"/>
      <c r="AA23" s="71"/>
      <c r="AB23" s="71"/>
      <c r="AC23" s="71"/>
      <c r="AD23" s="13"/>
      <c r="AE23" s="13"/>
      <c r="AF23" s="13"/>
      <c r="AG23" s="13"/>
      <c r="AH23" s="14"/>
    </row>
    <row r="24" spans="1:34" ht="15" customHeight="1" x14ac:dyDescent="0.4">
      <c r="A24" s="47"/>
      <c r="B24" s="48"/>
      <c r="C24" s="48"/>
      <c r="D24" s="49"/>
      <c r="E24" s="64"/>
      <c r="F24" s="65"/>
      <c r="G24" s="65"/>
      <c r="H24" s="65"/>
      <c r="I24" s="68"/>
      <c r="J24" s="69"/>
      <c r="K24" s="69"/>
      <c r="L24" s="69"/>
      <c r="M24" s="69"/>
      <c r="N24" s="69"/>
      <c r="O24" s="59" t="s">
        <v>6</v>
      </c>
      <c r="P24" s="59"/>
      <c r="Q24" s="70"/>
      <c r="R24" s="70"/>
      <c r="S24" s="70"/>
      <c r="T24" s="70"/>
      <c r="U24" s="7" t="s">
        <v>4</v>
      </c>
      <c r="V24" s="7"/>
      <c r="W24" s="69"/>
      <c r="X24" s="69"/>
      <c r="Y24" s="69"/>
      <c r="Z24" s="69"/>
      <c r="AA24" s="69"/>
      <c r="AB24" s="13" t="s">
        <v>7</v>
      </c>
      <c r="AC24" s="69"/>
      <c r="AD24" s="69"/>
      <c r="AE24" s="69"/>
      <c r="AF24" s="69"/>
      <c r="AG24" s="7" t="s">
        <v>5</v>
      </c>
      <c r="AH24" s="14"/>
    </row>
    <row r="25" spans="1:34" ht="16.05" customHeight="1" x14ac:dyDescent="0.4">
      <c r="A25" s="47"/>
      <c r="B25" s="48"/>
      <c r="C25" s="48"/>
      <c r="D25" s="49"/>
      <c r="E25" s="66"/>
      <c r="F25" s="67"/>
      <c r="G25" s="67"/>
      <c r="H25" s="67"/>
      <c r="I25" s="78" t="str">
        <f>IF($AI$2=TRUE,"Power adapter","Bộ chuyển đổi nguồn")</f>
        <v>Power adapter</v>
      </c>
      <c r="J25" s="79"/>
      <c r="K25" s="79"/>
      <c r="L25" s="79"/>
      <c r="M25" s="79"/>
      <c r="N25" s="80"/>
      <c r="O25" s="78" t="str">
        <f>IF($AI$2=TRUE,"Input:","Đầu vào:")</f>
        <v>Input:</v>
      </c>
      <c r="P25" s="79"/>
      <c r="Q25" s="79"/>
      <c r="R25" s="23"/>
      <c r="S25" s="23"/>
      <c r="T25" s="23"/>
      <c r="U25" s="13" t="s">
        <v>29</v>
      </c>
      <c r="V25" s="73"/>
      <c r="W25" s="73"/>
      <c r="X25" s="73"/>
      <c r="Y25" s="15" t="s">
        <v>30</v>
      </c>
      <c r="Z25" s="81" t="str">
        <f>IF($AI$2=TRUE,"Output:","Đầu ra:")</f>
        <v>Output:</v>
      </c>
      <c r="AA25" s="81"/>
      <c r="AB25" s="81"/>
      <c r="AC25" s="23"/>
      <c r="AD25" s="23"/>
      <c r="AE25" s="13" t="s">
        <v>29</v>
      </c>
      <c r="AF25" s="23"/>
      <c r="AG25" s="23"/>
      <c r="AH25" s="11" t="s">
        <v>8</v>
      </c>
    </row>
    <row r="26" spans="1:34" ht="37.200000000000003" customHeight="1" x14ac:dyDescent="0.4">
      <c r="A26" s="27"/>
      <c r="B26" s="28"/>
      <c r="C26" s="28"/>
      <c r="D26" s="29"/>
      <c r="E26" s="60" t="str">
        <f>IF($AI$2=TRUE,"Internal operating frequency","Tần số hoạt 
động nội bộ")</f>
        <v>Internal operating frequency</v>
      </c>
      <c r="F26" s="61"/>
      <c r="G26" s="61"/>
      <c r="H26" s="61"/>
      <c r="I26" s="72"/>
      <c r="J26" s="73"/>
      <c r="K26" s="73"/>
      <c r="L26" s="73"/>
      <c r="M26" s="73"/>
      <c r="N26" s="73"/>
      <c r="O26" s="59" t="s">
        <v>9</v>
      </c>
      <c r="P26" s="59"/>
      <c r="Q26" s="59"/>
      <c r="R26" s="59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1:34" ht="15" customHeight="1" x14ac:dyDescent="0.4">
      <c r="A27" s="24" t="str">
        <f>IF($AI$2=TRUE,"Request details","Yêu cầu chi tiết")</f>
        <v>Request details</v>
      </c>
      <c r="B27" s="25"/>
      <c r="C27" s="25"/>
      <c r="D27" s="26"/>
      <c r="E27" s="107" t="str">
        <f>IF($AI$2=TRUE,"VILAS Report","Báo cáo VILAS")</f>
        <v>VILAS Report</v>
      </c>
      <c r="F27" s="108"/>
      <c r="G27" s="108"/>
      <c r="H27" s="109"/>
      <c r="I27" s="91" t="s">
        <v>10</v>
      </c>
      <c r="J27" s="90"/>
      <c r="K27" s="88" t="str">
        <f>IF($AI$2=TRUE,"Yes","Có")</f>
        <v>Yes</v>
      </c>
      <c r="L27" s="88"/>
      <c r="M27" s="88"/>
      <c r="N27" s="43"/>
      <c r="O27" s="43"/>
      <c r="P27" s="90" t="s">
        <v>10</v>
      </c>
      <c r="Q27" s="90"/>
      <c r="R27" s="90"/>
      <c r="S27" s="88" t="str">
        <f>IF($AI$2=TRUE,"No","Không")</f>
        <v>No</v>
      </c>
      <c r="T27" s="88"/>
      <c r="U27" s="9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1:34" ht="15" customHeight="1" x14ac:dyDescent="0.4">
      <c r="A28" s="47"/>
      <c r="B28" s="48"/>
      <c r="C28" s="48"/>
      <c r="D28" s="49"/>
      <c r="E28" s="24" t="str">
        <f>IF($AI$2=TRUE,"Field of test","Lĩnh vực thử nghiệm")</f>
        <v>Field of test</v>
      </c>
      <c r="F28" s="25"/>
      <c r="G28" s="25"/>
      <c r="H28" s="26"/>
      <c r="I28" s="91" t="s">
        <v>10</v>
      </c>
      <c r="J28" s="90"/>
      <c r="K28" s="88" t="str">
        <f>IF($AI$2=TRUE,"Safety","An toàn")</f>
        <v>Safety</v>
      </c>
      <c r="L28" s="88"/>
      <c r="M28" s="88"/>
      <c r="N28" s="90" t="s">
        <v>10</v>
      </c>
      <c r="O28" s="90"/>
      <c r="P28" s="88" t="s">
        <v>11</v>
      </c>
      <c r="Q28" s="88"/>
      <c r="R28" s="9" t="s">
        <v>10</v>
      </c>
      <c r="S28" s="88" t="str">
        <f>IF($AI$2=TRUE,"Energy","Năng lượng")</f>
        <v>Energy</v>
      </c>
      <c r="T28" s="88"/>
      <c r="U28" s="88"/>
      <c r="V28" s="88"/>
      <c r="W28" s="90" t="s">
        <v>10</v>
      </c>
      <c r="X28" s="90"/>
      <c r="Y28" s="88" t="s">
        <v>12</v>
      </c>
      <c r="Z28" s="88"/>
      <c r="AA28" s="88"/>
      <c r="AB28" s="90" t="s">
        <v>10</v>
      </c>
      <c r="AC28" s="90"/>
      <c r="AD28" s="88" t="str">
        <f>IF($AI$2=TRUE,"Quality","Chất lượng")</f>
        <v>Quality</v>
      </c>
      <c r="AE28" s="88"/>
      <c r="AF28" s="88"/>
      <c r="AG28" s="88"/>
      <c r="AH28" s="89"/>
    </row>
    <row r="29" spans="1:34" ht="15" customHeight="1" x14ac:dyDescent="0.4">
      <c r="A29" s="47"/>
      <c r="B29" s="48"/>
      <c r="C29" s="48"/>
      <c r="D29" s="49"/>
      <c r="E29" s="27"/>
      <c r="F29" s="28"/>
      <c r="G29" s="28"/>
      <c r="H29" s="29"/>
      <c r="I29" s="91" t="s">
        <v>13</v>
      </c>
      <c r="J29" s="90"/>
      <c r="K29" s="88" t="str">
        <f>IF($AI$2=TRUE,"Reliability","Độ tin cậy")</f>
        <v>Reliability</v>
      </c>
      <c r="L29" s="88"/>
      <c r="M29" s="88"/>
      <c r="N29" s="88"/>
      <c r="O29" s="90" t="s">
        <v>10</v>
      </c>
      <c r="P29" s="90"/>
      <c r="Q29" s="88" t="s">
        <v>14</v>
      </c>
      <c r="R29" s="88"/>
      <c r="S29" s="88"/>
      <c r="T29" s="88"/>
      <c r="U29" s="90" t="s">
        <v>10</v>
      </c>
      <c r="V29" s="90"/>
      <c r="W29" s="88" t="str">
        <f>IF($AI$2=TRUE,"Others","Khác")</f>
        <v>Others</v>
      </c>
      <c r="X29" s="88"/>
      <c r="Y29" s="88"/>
      <c r="Z29" s="88" t="s">
        <v>23</v>
      </c>
      <c r="AA29" s="88"/>
      <c r="AB29" s="88"/>
      <c r="AC29" s="88"/>
      <c r="AD29" s="88"/>
      <c r="AE29" s="88"/>
      <c r="AF29" s="88"/>
      <c r="AG29" s="88"/>
      <c r="AH29" s="89"/>
    </row>
    <row r="30" spans="1:34" ht="15" customHeight="1" x14ac:dyDescent="0.4">
      <c r="A30" s="47"/>
      <c r="B30" s="48"/>
      <c r="C30" s="48"/>
      <c r="D30" s="49"/>
      <c r="E30" s="57" t="str">
        <f>IF($AI$2=TRUE,"EMI class","Lớp EMI")</f>
        <v>EMI class</v>
      </c>
      <c r="F30" s="58"/>
      <c r="G30" s="58"/>
      <c r="H30" s="86"/>
      <c r="I30" s="91" t="s">
        <v>10</v>
      </c>
      <c r="J30" s="90"/>
      <c r="K30" s="88" t="str">
        <f>IF($AI$2=TRUE,"A (for industrial)","A (Cho công nghiệp)")</f>
        <v>A (for industrial)</v>
      </c>
      <c r="L30" s="88"/>
      <c r="M30" s="88"/>
      <c r="N30" s="88"/>
      <c r="O30" s="88"/>
      <c r="P30" s="88"/>
      <c r="Q30" s="88"/>
      <c r="R30" s="88"/>
      <c r="S30" s="88"/>
      <c r="T30" s="88"/>
      <c r="U30" s="90" t="s">
        <v>10</v>
      </c>
      <c r="V30" s="90"/>
      <c r="W30" s="88" t="str">
        <f>IF($AI$2=TRUE,"B (for home)","B (Cho gia đình)")</f>
        <v>B (for home)</v>
      </c>
      <c r="X30" s="88"/>
      <c r="Y30" s="88"/>
      <c r="Z30" s="88"/>
      <c r="AA30" s="88"/>
      <c r="AB30" s="88"/>
      <c r="AC30" s="88"/>
      <c r="AD30" s="10"/>
      <c r="AE30" s="10"/>
      <c r="AF30" s="10"/>
      <c r="AG30" s="10"/>
      <c r="AH30" s="18"/>
    </row>
    <row r="31" spans="1:34" ht="25.2" customHeight="1" x14ac:dyDescent="0.4">
      <c r="A31" s="47"/>
      <c r="B31" s="48"/>
      <c r="C31" s="48"/>
      <c r="D31" s="49"/>
      <c r="E31" s="57" t="str">
        <f>IF($AI$2=TRUE,"Test standards","Tiêu chuẩn thử nghiệm")</f>
        <v>Test standards</v>
      </c>
      <c r="F31" s="58"/>
      <c r="G31" s="58"/>
      <c r="H31" s="86"/>
      <c r="I31" s="87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9"/>
    </row>
    <row r="32" spans="1:34" ht="49.2" customHeight="1" x14ac:dyDescent="0.4">
      <c r="A32" s="47"/>
      <c r="B32" s="48"/>
      <c r="C32" s="48"/>
      <c r="D32" s="49"/>
      <c r="E32" s="30" t="str">
        <f>IF($AI$2=TRUE,"Test voltage &amp; frequency for EMC","Điện áp thử nghiệm &amp; tần số thử nghiệm cho EMC")</f>
        <v>Test voltage &amp; frequency for EMC</v>
      </c>
      <c r="F32" s="31"/>
      <c r="G32" s="31"/>
      <c r="H32" s="31"/>
      <c r="I32" s="10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92"/>
    </row>
    <row r="33" spans="1:34" ht="15" customHeight="1" x14ac:dyDescent="0.4">
      <c r="A33" s="47"/>
      <c r="B33" s="48"/>
      <c r="C33" s="48"/>
      <c r="D33" s="49"/>
      <c r="E33" s="93" t="str">
        <f>IF($AI$2=TRUE,"Certifications","Chứng chỉ")</f>
        <v>Certifications</v>
      </c>
      <c r="F33" s="94"/>
      <c r="G33" s="94"/>
      <c r="H33" s="95"/>
      <c r="I33" s="100" t="str">
        <f>IF($AI$2=TRUE,"Safety","An toàn")</f>
        <v>Safety</v>
      </c>
      <c r="J33" s="59"/>
      <c r="K33" s="59"/>
      <c r="L33" s="92"/>
      <c r="M33" s="72" t="s">
        <v>10</v>
      </c>
      <c r="N33" s="73"/>
      <c r="O33" s="59" t="s">
        <v>15</v>
      </c>
      <c r="P33" s="59"/>
      <c r="Q33" s="59"/>
      <c r="R33" s="59"/>
      <c r="S33" s="59"/>
      <c r="T33" s="59"/>
      <c r="U33" s="59"/>
      <c r="V33" s="73" t="s">
        <v>10</v>
      </c>
      <c r="W33" s="73"/>
      <c r="X33" s="59" t="s">
        <v>16</v>
      </c>
      <c r="Y33" s="59"/>
      <c r="Z33" s="73" t="s">
        <v>10</v>
      </c>
      <c r="AA33" s="73"/>
      <c r="AB33" s="4" t="s">
        <v>17</v>
      </c>
      <c r="AC33" s="73" t="s">
        <v>10</v>
      </c>
      <c r="AD33" s="73"/>
      <c r="AE33" s="59" t="str">
        <f>IF($AI$2=TRUE,"Other","Khác")</f>
        <v>Other</v>
      </c>
      <c r="AF33" s="59"/>
      <c r="AG33" s="59" t="s">
        <v>24</v>
      </c>
      <c r="AH33" s="92"/>
    </row>
    <row r="34" spans="1:34" ht="15" customHeight="1" x14ac:dyDescent="0.4">
      <c r="A34" s="47"/>
      <c r="B34" s="48"/>
      <c r="C34" s="48"/>
      <c r="D34" s="49"/>
      <c r="E34" s="30"/>
      <c r="F34" s="31"/>
      <c r="G34" s="31"/>
      <c r="H34" s="96"/>
      <c r="I34" s="101" t="s">
        <v>11</v>
      </c>
      <c r="J34" s="102"/>
      <c r="K34" s="102"/>
      <c r="L34" s="103"/>
      <c r="M34" s="72" t="s">
        <v>10</v>
      </c>
      <c r="N34" s="73"/>
      <c r="O34" s="59" t="s">
        <v>15</v>
      </c>
      <c r="P34" s="59"/>
      <c r="Q34" s="59"/>
      <c r="R34" s="59"/>
      <c r="S34" s="59"/>
      <c r="T34" s="59"/>
      <c r="U34" s="59"/>
      <c r="V34" s="73" t="s">
        <v>10</v>
      </c>
      <c r="W34" s="73"/>
      <c r="X34" s="59" t="s">
        <v>16</v>
      </c>
      <c r="Y34" s="59"/>
      <c r="Z34" s="73" t="s">
        <v>10</v>
      </c>
      <c r="AA34" s="73"/>
      <c r="AB34" s="4" t="s">
        <v>17</v>
      </c>
      <c r="AC34" s="73" t="s">
        <v>10</v>
      </c>
      <c r="AD34" s="73"/>
      <c r="AE34" s="59" t="s">
        <v>21</v>
      </c>
      <c r="AF34" s="59"/>
      <c r="AG34" s="59"/>
      <c r="AH34" s="92"/>
    </row>
    <row r="35" spans="1:34" ht="15" customHeight="1" x14ac:dyDescent="0.4">
      <c r="A35" s="47"/>
      <c r="B35" s="48"/>
      <c r="C35" s="48"/>
      <c r="D35" s="49"/>
      <c r="E35" s="30"/>
      <c r="F35" s="31"/>
      <c r="G35" s="31"/>
      <c r="H35" s="96"/>
      <c r="I35" s="104"/>
      <c r="J35" s="105"/>
      <c r="K35" s="105"/>
      <c r="L35" s="106"/>
      <c r="M35" s="72" t="s">
        <v>10</v>
      </c>
      <c r="N35" s="73"/>
      <c r="O35" s="59" t="s">
        <v>22</v>
      </c>
      <c r="P35" s="59"/>
      <c r="Q35" s="59"/>
      <c r="R35" s="59"/>
      <c r="S35" s="59"/>
      <c r="T35" s="59"/>
      <c r="U35" s="8"/>
      <c r="V35" s="12"/>
      <c r="W35" s="12"/>
      <c r="X35" s="8"/>
      <c r="Y35" s="8"/>
      <c r="Z35" s="12"/>
      <c r="AA35" s="12"/>
      <c r="AB35" s="4"/>
      <c r="AC35" s="12"/>
      <c r="AD35" s="12"/>
      <c r="AE35" s="8"/>
      <c r="AF35" s="8"/>
      <c r="AG35" s="8"/>
      <c r="AH35" s="11"/>
    </row>
    <row r="36" spans="1:34" ht="15" customHeight="1" x14ac:dyDescent="0.4">
      <c r="A36" s="47"/>
      <c r="B36" s="48"/>
      <c r="C36" s="48"/>
      <c r="D36" s="49"/>
      <c r="E36" s="30"/>
      <c r="F36" s="31"/>
      <c r="G36" s="31"/>
      <c r="H36" s="96"/>
      <c r="I36" s="100" t="str">
        <f>IF($AI$2=TRUE,"Energy","Năng lượng")</f>
        <v>Energy</v>
      </c>
      <c r="J36" s="59"/>
      <c r="K36" s="59"/>
      <c r="L36" s="92"/>
      <c r="M36" s="72" t="s">
        <v>10</v>
      </c>
      <c r="N36" s="73"/>
      <c r="O36" s="59" t="s">
        <v>18</v>
      </c>
      <c r="P36" s="59"/>
      <c r="Q36" s="59"/>
      <c r="R36" s="73" t="s">
        <v>10</v>
      </c>
      <c r="S36" s="73"/>
      <c r="T36" s="59" t="s">
        <v>19</v>
      </c>
      <c r="U36" s="59"/>
      <c r="V36" s="73" t="s">
        <v>10</v>
      </c>
      <c r="W36" s="73"/>
      <c r="X36" s="59" t="str">
        <f>IF($AI$2=TRUE,"Other","Khác")</f>
        <v>Other</v>
      </c>
      <c r="Y36" s="59"/>
      <c r="Z36" s="59" t="s">
        <v>25</v>
      </c>
      <c r="AA36" s="59"/>
      <c r="AB36" s="59"/>
      <c r="AC36" s="59"/>
      <c r="AD36" s="59"/>
      <c r="AE36" s="59"/>
      <c r="AF36" s="59"/>
      <c r="AG36" s="59"/>
      <c r="AH36" s="92"/>
    </row>
    <row r="37" spans="1:34" ht="15" customHeight="1" x14ac:dyDescent="0.4">
      <c r="A37" s="47"/>
      <c r="B37" s="48"/>
      <c r="C37" s="48"/>
      <c r="D37" s="49"/>
      <c r="E37" s="30"/>
      <c r="F37" s="31"/>
      <c r="G37" s="31"/>
      <c r="H37" s="96"/>
      <c r="I37" s="100" t="s">
        <v>12</v>
      </c>
      <c r="J37" s="59"/>
      <c r="K37" s="59"/>
      <c r="L37" s="92"/>
      <c r="M37" s="72" t="s">
        <v>10</v>
      </c>
      <c r="N37" s="73"/>
      <c r="O37" s="59" t="s">
        <v>20</v>
      </c>
      <c r="P37" s="59"/>
      <c r="Q37" s="59"/>
      <c r="R37" s="73" t="s">
        <v>10</v>
      </c>
      <c r="S37" s="73"/>
      <c r="T37" s="59" t="str">
        <f>IF($AI$2=TRUE,"Other","Khác")</f>
        <v>Other</v>
      </c>
      <c r="U37" s="59"/>
      <c r="V37" s="59" t="s">
        <v>26</v>
      </c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92"/>
    </row>
    <row r="38" spans="1:34" ht="15.6" customHeight="1" x14ac:dyDescent="0.4">
      <c r="A38" s="27"/>
      <c r="B38" s="28"/>
      <c r="C38" s="28"/>
      <c r="D38" s="29"/>
      <c r="E38" s="97"/>
      <c r="F38" s="98"/>
      <c r="G38" s="98"/>
      <c r="H38" s="99"/>
      <c r="I38" s="100" t="s">
        <v>14</v>
      </c>
      <c r="J38" s="59"/>
      <c r="K38" s="59"/>
      <c r="L38" s="92"/>
      <c r="M38" s="72" t="s">
        <v>10</v>
      </c>
      <c r="N38" s="73"/>
      <c r="O38" s="59" t="s">
        <v>15</v>
      </c>
      <c r="P38" s="59"/>
      <c r="Q38" s="59"/>
      <c r="R38" s="59"/>
      <c r="S38" s="59"/>
      <c r="T38" s="59"/>
      <c r="U38" s="59"/>
      <c r="V38" s="73" t="s">
        <v>10</v>
      </c>
      <c r="W38" s="73"/>
      <c r="X38" s="59" t="s">
        <v>16</v>
      </c>
      <c r="Y38" s="59"/>
      <c r="Z38" s="73" t="s">
        <v>10</v>
      </c>
      <c r="AA38" s="73"/>
      <c r="AB38" s="13" t="s">
        <v>21</v>
      </c>
      <c r="AC38" s="73" t="s">
        <v>10</v>
      </c>
      <c r="AD38" s="73"/>
      <c r="AE38" s="59" t="str">
        <f>IF($AI$2=TRUE,"Other","Khác")</f>
        <v>Other</v>
      </c>
      <c r="AF38" s="59"/>
      <c r="AG38" s="59" t="s">
        <v>24</v>
      </c>
      <c r="AH38" s="92"/>
    </row>
    <row r="39" spans="1:34" ht="15" customHeight="1" x14ac:dyDescent="0.4">
      <c r="A39" s="132" t="str">
        <f>IF($AI$2=TRUE,"Permissive change","Thay đổi 
được phép")</f>
        <v>Permissive change</v>
      </c>
      <c r="B39" s="133"/>
      <c r="C39" s="133"/>
      <c r="D39" s="134"/>
      <c r="E39" s="36" t="s">
        <v>10</v>
      </c>
      <c r="F39" s="37"/>
      <c r="G39" s="19" t="str">
        <f>IF($AI$2=TRUE,"Document permissive change","Tài liệu thay đổi được phép")</f>
        <v>Document permissive change</v>
      </c>
      <c r="H39" s="19"/>
      <c r="I39" s="4"/>
      <c r="J39" s="4"/>
      <c r="K39" s="4"/>
      <c r="L39" s="4"/>
      <c r="M39" s="4"/>
      <c r="N39" s="4"/>
      <c r="O39" s="4"/>
      <c r="P39" s="123" t="s">
        <v>10</v>
      </c>
      <c r="Q39" s="123"/>
      <c r="R39" s="19" t="str">
        <f>IF($AI$2=TRUE,"Technical permissive change","Thay đổi kỹ thuật được phép")</f>
        <v>Technical permissive change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0"/>
    </row>
    <row r="40" spans="1:34" ht="18" customHeight="1" x14ac:dyDescent="0.4">
      <c r="A40" s="135"/>
      <c r="B40" s="136"/>
      <c r="C40" s="136"/>
      <c r="D40" s="137"/>
      <c r="E40" s="124" t="str">
        <f>IF($AI$2=TRUE,"◆ Information details:","◆ Thông tin chi tiết:")</f>
        <v>◆ Information details:</v>
      </c>
      <c r="F40" s="125"/>
      <c r="G40" s="125"/>
      <c r="H40" s="125"/>
      <c r="I40" s="125"/>
      <c r="J40" s="125"/>
      <c r="K40" s="126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8"/>
    </row>
    <row r="41" spans="1:34" ht="28.8" customHeight="1" x14ac:dyDescent="0.4">
      <c r="A41" s="57" t="str">
        <f>IF($AI$2=TRUE,"Sample processing","Xử lý mẫu")</f>
        <v>Sample processing</v>
      </c>
      <c r="B41" s="58"/>
      <c r="C41" s="58"/>
      <c r="D41" s="86"/>
      <c r="E41" s="21"/>
      <c r="F41" s="121" t="s">
        <v>10</v>
      </c>
      <c r="G41" s="121"/>
      <c r="H41" s="51" t="str">
        <f>IF($AI$2=TRUE,"Discarding in test lab","Loại bỏ trong phòng thử nghiệm")</f>
        <v>Discarding in test lab</v>
      </c>
      <c r="I41" s="51"/>
      <c r="J41" s="51"/>
      <c r="K41" s="51"/>
      <c r="L41" s="51"/>
      <c r="M41" s="51"/>
      <c r="N41" s="51"/>
      <c r="O41" s="51"/>
      <c r="P41" s="51"/>
      <c r="Q41" s="121" t="s">
        <v>10</v>
      </c>
      <c r="R41" s="121"/>
      <c r="S41" s="51" t="str">
        <f>IF($AI$2=TRUE,"Sending to customer","Gửi cho khách hàng")</f>
        <v>Sending to customer</v>
      </c>
      <c r="T41" s="51"/>
      <c r="U41" s="51"/>
      <c r="V41" s="51"/>
      <c r="W41" s="51"/>
      <c r="X41" s="51"/>
      <c r="Y41" s="121" t="s">
        <v>10</v>
      </c>
      <c r="Z41" s="121"/>
      <c r="AA41" s="51" t="str">
        <f>IF($AI$2=TRUE,"Taking back by customer","Nhận lại của khách hàng")</f>
        <v>Taking back by customer</v>
      </c>
      <c r="AB41" s="51"/>
      <c r="AC41" s="51"/>
      <c r="AD41" s="51"/>
      <c r="AE41" s="51"/>
      <c r="AF41" s="51"/>
      <c r="AG41" s="51"/>
      <c r="AH41" s="122"/>
    </row>
    <row r="42" spans="1:34" ht="15" customHeight="1" x14ac:dyDescent="0.4">
      <c r="A42" s="24" t="str">
        <f>IF($AI$2=TRUE,"Remarks","Những lưu ý")</f>
        <v>Remarks</v>
      </c>
      <c r="B42" s="25"/>
      <c r="C42" s="25"/>
      <c r="D42" s="26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</row>
    <row r="43" spans="1:34" ht="15" customHeight="1" x14ac:dyDescent="0.4">
      <c r="A43" s="47"/>
      <c r="B43" s="48"/>
      <c r="C43" s="48"/>
      <c r="D43" s="49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</row>
    <row r="44" spans="1:34" ht="15" customHeight="1" x14ac:dyDescent="0.4">
      <c r="A44" s="27"/>
      <c r="B44" s="28"/>
      <c r="C44" s="28"/>
      <c r="D44" s="29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8"/>
    </row>
    <row r="46" spans="1:34" ht="15" customHeight="1" x14ac:dyDescent="0.4">
      <c r="S46" s="83">
        <v>20</v>
      </c>
      <c r="T46" s="83"/>
      <c r="U46" s="84"/>
      <c r="V46" s="84"/>
      <c r="W46" s="42" t="str">
        <f>IF($AI$2=TRUE,".(year)","Năm")</f>
        <v>.(year)</v>
      </c>
      <c r="X46" s="42"/>
      <c r="Y46" s="42"/>
      <c r="Z46" s="85"/>
      <c r="AA46" s="85"/>
      <c r="AB46" s="42" t="str">
        <f>IF($AI$2=TRUE,".(month)","tháng")</f>
        <v>.(month)</v>
      </c>
      <c r="AC46" s="42"/>
      <c r="AD46" s="85"/>
      <c r="AE46" s="85"/>
      <c r="AF46" s="42" t="str">
        <f>IF($AI$2=TRUE,".(day)","ngày")</f>
        <v>.(day)</v>
      </c>
      <c r="AG46" s="42"/>
    </row>
    <row r="47" spans="1:34" ht="21" customHeight="1" x14ac:dyDescent="0.4">
      <c r="S47" s="83" t="str">
        <f>IF($AI$2=TRUE,"Applicant:","Người đăng kí:")</f>
        <v>Applicant:</v>
      </c>
      <c r="T47" s="83"/>
      <c r="U47" s="83"/>
      <c r="V47" s="83"/>
      <c r="W47" s="120"/>
      <c r="X47" s="120"/>
      <c r="Y47" s="120"/>
      <c r="Z47" s="120"/>
      <c r="AA47" s="120"/>
      <c r="AB47" s="120"/>
      <c r="AC47" s="120"/>
      <c r="AD47" s="120"/>
      <c r="AE47" s="119" t="str">
        <f>IF($AI$2=TRUE,"Signature or Stamp","Kí tên đóng dấu")</f>
        <v>Signature or Stamp</v>
      </c>
      <c r="AF47" s="119"/>
      <c r="AG47" s="119"/>
      <c r="AH47" s="119"/>
    </row>
    <row r="48" spans="1:34" ht="15" customHeight="1" x14ac:dyDescent="0.4">
      <c r="A48" s="82" t="s">
        <v>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ht="15" customHeight="1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ht="15" customHeight="1" x14ac:dyDescent="0.4">
      <c r="A50" s="5"/>
      <c r="AH50" s="6"/>
    </row>
  </sheetData>
  <mergeCells count="164">
    <mergeCell ref="V18:Y19"/>
    <mergeCell ref="I10:U11"/>
    <mergeCell ref="I12:AH13"/>
    <mergeCell ref="AA9:AH9"/>
    <mergeCell ref="E39:F39"/>
    <mergeCell ref="P39:Q39"/>
    <mergeCell ref="E40:J40"/>
    <mergeCell ref="K40:AH40"/>
    <mergeCell ref="V25:X25"/>
    <mergeCell ref="R25:T25"/>
    <mergeCell ref="A3:AH3"/>
    <mergeCell ref="I27:J27"/>
    <mergeCell ref="K27:M27"/>
    <mergeCell ref="I30:J30"/>
    <mergeCell ref="K30:T30"/>
    <mergeCell ref="U30:V30"/>
    <mergeCell ref="W30:AC30"/>
    <mergeCell ref="E30:H30"/>
    <mergeCell ref="P27:R27"/>
    <mergeCell ref="S27:T27"/>
    <mergeCell ref="E6:H7"/>
    <mergeCell ref="E10:H11"/>
    <mergeCell ref="E12:H13"/>
    <mergeCell ref="I6:AH7"/>
    <mergeCell ref="I8:L8"/>
    <mergeCell ref="M8:U8"/>
    <mergeCell ref="M9:U9"/>
    <mergeCell ref="E8:H9"/>
    <mergeCell ref="AE47:AH47"/>
    <mergeCell ref="W47:AD47"/>
    <mergeCell ref="W29:Y29"/>
    <mergeCell ref="Z29:AH29"/>
    <mergeCell ref="AE33:AF33"/>
    <mergeCell ref="AG33:AH33"/>
    <mergeCell ref="X36:Y36"/>
    <mergeCell ref="Z36:AH36"/>
    <mergeCell ref="T37:U37"/>
    <mergeCell ref="V37:AH37"/>
    <mergeCell ref="AE38:AF38"/>
    <mergeCell ref="AG38:AH38"/>
    <mergeCell ref="Y41:Z41"/>
    <mergeCell ref="AA41:AH41"/>
    <mergeCell ref="S41:X41"/>
    <mergeCell ref="O35:T35"/>
    <mergeCell ref="AC33:AD33"/>
    <mergeCell ref="M34:N34"/>
    <mergeCell ref="O34:U34"/>
    <mergeCell ref="V34:W34"/>
    <mergeCell ref="X34:Y34"/>
    <mergeCell ref="Z34:AA34"/>
    <mergeCell ref="AC34:AD34"/>
    <mergeCell ref="A42:D44"/>
    <mergeCell ref="A41:D41"/>
    <mergeCell ref="V36:W36"/>
    <mergeCell ref="M37:N37"/>
    <mergeCell ref="O37:Q37"/>
    <mergeCell ref="R37:S37"/>
    <mergeCell ref="M38:N38"/>
    <mergeCell ref="O38:U38"/>
    <mergeCell ref="V38:W38"/>
    <mergeCell ref="A39:D40"/>
    <mergeCell ref="A27:D38"/>
    <mergeCell ref="E27:H27"/>
    <mergeCell ref="I32:AH32"/>
    <mergeCell ref="E42:AH44"/>
    <mergeCell ref="Q41:R41"/>
    <mergeCell ref="H41:P41"/>
    <mergeCell ref="F41:G41"/>
    <mergeCell ref="I28:J28"/>
    <mergeCell ref="K28:M28"/>
    <mergeCell ref="N28:O28"/>
    <mergeCell ref="P28:Q28"/>
    <mergeCell ref="AE34:AH34"/>
    <mergeCell ref="E33:H38"/>
    <mergeCell ref="I33:L33"/>
    <mergeCell ref="I36:L36"/>
    <mergeCell ref="I37:L37"/>
    <mergeCell ref="I38:L38"/>
    <mergeCell ref="M33:N33"/>
    <mergeCell ref="M36:N36"/>
    <mergeCell ref="I34:L35"/>
    <mergeCell ref="M35:N35"/>
    <mergeCell ref="O36:Q36"/>
    <mergeCell ref="R36:S36"/>
    <mergeCell ref="T36:U36"/>
    <mergeCell ref="X38:Y38"/>
    <mergeCell ref="Z38:AA38"/>
    <mergeCell ref="AC38:AD38"/>
    <mergeCell ref="O33:U33"/>
    <mergeCell ref="V33:W33"/>
    <mergeCell ref="X33:Y33"/>
    <mergeCell ref="Z33:AA33"/>
    <mergeCell ref="O25:Q25"/>
    <mergeCell ref="Z25:AB25"/>
    <mergeCell ref="AC25:AD25"/>
    <mergeCell ref="A48:AH49"/>
    <mergeCell ref="S47:V47"/>
    <mergeCell ref="AF46:AG46"/>
    <mergeCell ref="S46:T46"/>
    <mergeCell ref="U46:V46"/>
    <mergeCell ref="Z46:AA46"/>
    <mergeCell ref="AD46:AE46"/>
    <mergeCell ref="W46:Y46"/>
    <mergeCell ref="AB46:AC46"/>
    <mergeCell ref="E31:H31"/>
    <mergeCell ref="I31:AH31"/>
    <mergeCell ref="W28:X28"/>
    <mergeCell ref="I29:J29"/>
    <mergeCell ref="K29:N29"/>
    <mergeCell ref="O29:P29"/>
    <mergeCell ref="Q29:T29"/>
    <mergeCell ref="U29:V29"/>
    <mergeCell ref="AD28:AH28"/>
    <mergeCell ref="AB28:AC28"/>
    <mergeCell ref="Y28:AA28"/>
    <mergeCell ref="S28:V28"/>
    <mergeCell ref="A4:D9"/>
    <mergeCell ref="A10:D13"/>
    <mergeCell ref="A14:D17"/>
    <mergeCell ref="A18:D26"/>
    <mergeCell ref="I21:AH22"/>
    <mergeCell ref="I20:AH20"/>
    <mergeCell ref="E14:H15"/>
    <mergeCell ref="E16:H17"/>
    <mergeCell ref="E18:H19"/>
    <mergeCell ref="E20:H20"/>
    <mergeCell ref="E21:H22"/>
    <mergeCell ref="O24:P24"/>
    <mergeCell ref="E26:H26"/>
    <mergeCell ref="E23:H25"/>
    <mergeCell ref="I24:N24"/>
    <mergeCell ref="Q24:T24"/>
    <mergeCell ref="W24:AA24"/>
    <mergeCell ref="AC24:AF24"/>
    <mergeCell ref="I14:AH15"/>
    <mergeCell ref="I16:AH17"/>
    <mergeCell ref="AA23:AC23"/>
    <mergeCell ref="V10:Z11"/>
    <mergeCell ref="AA10:AH11"/>
    <mergeCell ref="I26:N26"/>
    <mergeCell ref="AI2:AJ2"/>
    <mergeCell ref="AF25:AG25"/>
    <mergeCell ref="E28:H29"/>
    <mergeCell ref="E32:H32"/>
    <mergeCell ref="I18:U19"/>
    <mergeCell ref="Z18:AH19"/>
    <mergeCell ref="AD2:AH2"/>
    <mergeCell ref="N27:O27"/>
    <mergeCell ref="E4:H5"/>
    <mergeCell ref="V8:Z8"/>
    <mergeCell ref="AA8:AH8"/>
    <mergeCell ref="V9:Z9"/>
    <mergeCell ref="O26:R26"/>
    <mergeCell ref="L1:W2"/>
    <mergeCell ref="I4:U5"/>
    <mergeCell ref="V4:Z5"/>
    <mergeCell ref="AA4:AH5"/>
    <mergeCell ref="I9:L9"/>
    <mergeCell ref="X23:Y23"/>
    <mergeCell ref="V23:W23"/>
    <mergeCell ref="S23:U23"/>
    <mergeCell ref="Q23:R23"/>
    <mergeCell ref="I23:P23"/>
    <mergeCell ref="I25:N25"/>
  </mergeCells>
  <phoneticPr fontId="1" type="noConversion"/>
  <printOptions horizontalCentered="1"/>
  <pageMargins left="0.31496062992125984" right="0.31496062992125984" top="0.39370078740157483" bottom="0.19685039370078741" header="0.31496062992125984" footer="0.31496062992125984"/>
  <pageSetup paperSize="9" scale="97" orientation="portrait" r:id="rId1"/>
  <headerFooter>
    <oddFooter>&amp;L&amp;"Arial,보통"&amp;10DFVN-202-02(02)220719&amp;R&amp;"Arial,보통"&amp;10DT&amp;&amp;C VINA JSC.</oddFooter>
  </headerFooter>
  <ignoredErrors>
    <ignoredError sqref="E12 E14" formula="1"/>
    <ignoredError sqref="S41:X41 H41 Z41:AH4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>
                  <from>
                    <xdr:col>28</xdr:col>
                    <xdr:colOff>0</xdr:colOff>
                    <xdr:row>1</xdr:row>
                    <xdr:rowOff>7620</xdr:rowOff>
                  </from>
                  <to>
                    <xdr:col>29</xdr:col>
                    <xdr:colOff>106680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P1:AP52"/>
  <sheetViews>
    <sheetView zoomScaleNormal="100" zoomScaleSheetLayoutView="100" workbookViewId="0">
      <selection activeCell="R22" sqref="R22"/>
    </sheetView>
  </sheetViews>
  <sheetFormatPr defaultColWidth="2.59765625" defaultRowHeight="15" customHeight="1" x14ac:dyDescent="0.4"/>
  <cols>
    <col min="1" max="5" width="2.59765625" style="1"/>
    <col min="6" max="6" width="2.59765625" style="1" customWidth="1"/>
    <col min="7" max="22" width="2.59765625" style="1"/>
    <col min="23" max="23" width="2.59765625" style="1" customWidth="1"/>
    <col min="24" max="16384" width="2.59765625" style="1"/>
  </cols>
  <sheetData>
    <row r="1" spans="42:42" ht="15" customHeight="1" x14ac:dyDescent="0.4">
      <c r="AP1" s="2"/>
    </row>
    <row r="2" spans="42:42" ht="15" customHeight="1" x14ac:dyDescent="0.4">
      <c r="AP2" s="2"/>
    </row>
    <row r="3" spans="42:42" ht="15" customHeight="1" x14ac:dyDescent="0.4">
      <c r="AP3" s="2"/>
    </row>
    <row r="4" spans="42:42" ht="15" customHeight="1" x14ac:dyDescent="0.4">
      <c r="AP4" s="2"/>
    </row>
    <row r="5" spans="42:42" ht="15" customHeight="1" x14ac:dyDescent="0.4">
      <c r="AP5" s="2"/>
    </row>
    <row r="6" spans="42:42" ht="15" customHeight="1" x14ac:dyDescent="0.4">
      <c r="AP6" s="2"/>
    </row>
    <row r="7" spans="42:42" ht="15" customHeight="1" x14ac:dyDescent="0.4">
      <c r="AP7" s="2"/>
    </row>
    <row r="15" spans="42:42" ht="13.5" customHeight="1" x14ac:dyDescent="0.4"/>
    <row r="16" spans="42:42" ht="13.5" customHeight="1" x14ac:dyDescent="0.4"/>
    <row r="17" ht="13.5" customHeight="1" x14ac:dyDescent="0.4"/>
    <row r="18" ht="13.5" customHeight="1" x14ac:dyDescent="0.4"/>
    <row r="19" ht="13.5" customHeight="1" x14ac:dyDescent="0.4"/>
    <row r="20" ht="13.5" customHeight="1" x14ac:dyDescent="0.4"/>
    <row r="21" ht="13.5" customHeight="1" x14ac:dyDescent="0.4"/>
    <row r="22" ht="13.5" customHeight="1" x14ac:dyDescent="0.4"/>
    <row r="23" ht="13.5" customHeight="1" x14ac:dyDescent="0.4"/>
    <row r="24" ht="13.5" customHeight="1" x14ac:dyDescent="0.4"/>
    <row r="25" ht="13.5" customHeight="1" x14ac:dyDescent="0.4"/>
    <row r="26" ht="13.5" customHeight="1" x14ac:dyDescent="0.4"/>
    <row r="27" ht="13.5" customHeight="1" x14ac:dyDescent="0.4"/>
    <row r="28" ht="13.5" customHeight="1" x14ac:dyDescent="0.4"/>
    <row r="29" ht="12.75" customHeight="1" x14ac:dyDescent="0.4"/>
    <row r="30" ht="13.5" customHeight="1" x14ac:dyDescent="0.4"/>
    <row r="31" ht="12.75" customHeight="1" x14ac:dyDescent="0.4"/>
    <row r="32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3.5" customHeight="1" x14ac:dyDescent="0.4"/>
    <row r="39" ht="13.5" customHeight="1" x14ac:dyDescent="0.4"/>
    <row r="40" ht="13.5" customHeight="1" x14ac:dyDescent="0.4"/>
    <row r="41" ht="13.5" customHeight="1" x14ac:dyDescent="0.4"/>
    <row r="42" ht="13.5" customHeight="1" x14ac:dyDescent="0.4"/>
    <row r="43" ht="13.5" customHeight="1" x14ac:dyDescent="0.4"/>
    <row r="44" ht="13.5" customHeight="1" x14ac:dyDescent="0.4"/>
    <row r="45" ht="13.5" customHeight="1" x14ac:dyDescent="0.4"/>
    <row r="46" ht="16.5" customHeight="1" x14ac:dyDescent="0.4"/>
    <row r="47" ht="16.5" customHeight="1" x14ac:dyDescent="0.4"/>
    <row r="48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Application form</vt:lpstr>
      <vt:lpstr>RF Function List</vt:lpstr>
      <vt:lpstr>'Application form'!Print_Area</vt:lpstr>
      <vt:lpstr>'RF Function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</dc:creator>
  <cp:lastModifiedBy>soojunk</cp:lastModifiedBy>
  <cp:lastPrinted>2022-07-19T10:00:04Z</cp:lastPrinted>
  <dcterms:created xsi:type="dcterms:W3CDTF">2017-12-26T05:00:33Z</dcterms:created>
  <dcterms:modified xsi:type="dcterms:W3CDTF">2022-07-20T13:04:26Z</dcterms:modified>
</cp:coreProperties>
</file>